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Платные и аренда школы\ВИКТОРИЯ 1)\Платные 2017-2018\РАСЧЕТЫ\4 шк\новый 2018-2019\"/>
    </mc:Choice>
  </mc:AlternateContent>
  <bookViews>
    <workbookView xWindow="0" yWindow="0" windowWidth="28425" windowHeight="11700" activeTab="1"/>
  </bookViews>
  <sheets>
    <sheet name="Зоп" sheetId="1" r:id="rId1"/>
    <sheet name="Р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 s="1"/>
  <c r="F45" i="1" l="1"/>
  <c r="D11" i="1"/>
  <c r="E34" i="1" l="1"/>
  <c r="E33" i="1"/>
  <c r="E32" i="1"/>
  <c r="E30" i="1"/>
  <c r="E29" i="1"/>
  <c r="E22" i="1" l="1"/>
  <c r="E23" i="1"/>
  <c r="E11" i="1"/>
  <c r="E21" i="1" l="1"/>
  <c r="E24" i="1" s="1"/>
  <c r="F34" i="1" l="1"/>
  <c r="F32" i="1"/>
  <c r="F30" i="1"/>
  <c r="F29" i="1"/>
  <c r="F33" i="1"/>
  <c r="C6" i="5"/>
  <c r="F35" i="1" l="1"/>
  <c r="G12" i="5" l="1"/>
  <c r="G11" i="5"/>
  <c r="G21" i="5" l="1"/>
  <c r="D21" i="5"/>
  <c r="E12" i="1" l="1"/>
  <c r="G10" i="5" l="1"/>
  <c r="F46" i="1"/>
  <c r="F47" i="1" s="1"/>
  <c r="G13" i="5" s="1"/>
  <c r="G14" i="5" l="1"/>
  <c r="G16" i="5" s="1"/>
</calcChain>
</file>

<file path=xl/sharedStrings.xml><?xml version="1.0" encoding="utf-8"?>
<sst xmlns="http://schemas.openxmlformats.org/spreadsheetml/2006/main" count="75" uniqueCount="69">
  <si>
    <t>Должность</t>
  </si>
  <si>
    <t>Средний фонд оплаты труда в месяц, включая начисления на выплаты по оплате труда (руб.)</t>
  </si>
  <si>
    <t>Месячный фонд рабочего времени (час)</t>
  </si>
  <si>
    <t>Норма времени на оказание платной услуги (час)</t>
  </si>
  <si>
    <t>Затраты на оплату труда персонала (руб.) (5)=(2)/(3) х (4)</t>
  </si>
  <si>
    <t>Итого:</t>
  </si>
  <si>
    <t>Наименование материальных запасов</t>
  </si>
  <si>
    <t>Единица измерения</t>
  </si>
  <si>
    <t>Объем потребления в месяц (в ед. измерения)</t>
  </si>
  <si>
    <t>Цена за единицу материального запаса (руб.)</t>
  </si>
  <si>
    <t>Всего затрат на материальные запасы (руб.) (5) = (3) х (4)</t>
  </si>
  <si>
    <t>Расчет суммы начисленной амортизации оборудования</t>
  </si>
  <si>
    <t>Наименование оборудования</t>
  </si>
  <si>
    <t>Балансовая стоимость (руб.)</t>
  </si>
  <si>
    <t>Годовая норма амортизации (%)</t>
  </si>
  <si>
    <t>Годовая норма времени работы оборудования (час)</t>
  </si>
  <si>
    <t>Время работы оборудования в процессе оказания платной услуги (час/в месяц)</t>
  </si>
  <si>
    <t>Сумма начисленной амортизации (руб.) (6) = (2) х (3) х (5) / (4)</t>
  </si>
  <si>
    <t>Расчет накладных затрат</t>
  </si>
  <si>
    <t>Наименование статей затрат</t>
  </si>
  <si>
    <t>Сумма (руб.)</t>
  </si>
  <si>
    <t>Фактические общехозяйственные затраты пошлины и иные обязательные платежи (Зохн)</t>
  </si>
  <si>
    <t>Сумма амортизации имущества общехозяйственного назначения (Заохн)</t>
  </si>
  <si>
    <t>Суммарный фонд оплаты труда всего основного персонала (SUM Зоп)</t>
  </si>
  <si>
    <t>Коэффициент накладных затрат (kн)</t>
  </si>
  <si>
    <t>Затраты на оплату труда основного персонала, участвующего в оказании платной услуги (Зоп)</t>
  </si>
  <si>
    <t>Итого накладные затраты</t>
  </si>
  <si>
    <t>Приложение № 5</t>
  </si>
  <si>
    <t>Затраты на оплату труда основного персонала, руб.</t>
  </si>
  <si>
    <t>Затраты на приобретение материальных запасов, руб.</t>
  </si>
  <si>
    <t>Сумма начисленной амортизации оборудования, используемого при оказании платной услуги</t>
  </si>
  <si>
    <t>Накладные затраты, относимые на стоимость платной услуги</t>
  </si>
  <si>
    <t>Итого затрат</t>
  </si>
  <si>
    <t>Количество человек, получающих данную услугу</t>
  </si>
  <si>
    <t>Цена на платную услугу</t>
  </si>
  <si>
    <t xml:space="preserve">МБОУ "СОШ № </t>
  </si>
  <si>
    <t xml:space="preserve">    Директор</t>
  </si>
  <si>
    <t>справочно:</t>
  </si>
  <si>
    <t>шт</t>
  </si>
  <si>
    <t>Доска школьная</t>
  </si>
  <si>
    <t>Стол для учителя</t>
  </si>
  <si>
    <t>Расчет цены на оказание платной образовательной услуги</t>
  </si>
  <si>
    <t>по платной образовательной услуге</t>
  </si>
  <si>
    <r>
      <t xml:space="preserve">Расчет затрат на </t>
    </r>
    <r>
      <rPr>
        <b/>
        <u/>
        <sz val="10"/>
        <color theme="1"/>
        <rFont val="Times New Roman"/>
        <family val="1"/>
        <charset val="204"/>
      </rPr>
      <t>оплату труда основного персонала</t>
    </r>
  </si>
  <si>
    <t>Расчет материальных затрат</t>
  </si>
  <si>
    <t xml:space="preserve">              Директор</t>
  </si>
  <si>
    <t>учитель</t>
  </si>
  <si>
    <t>Стул Стандарт</t>
  </si>
  <si>
    <t>Парта</t>
  </si>
  <si>
    <t>4"</t>
  </si>
  <si>
    <t>А.В. Ушакова</t>
  </si>
  <si>
    <t>бумага Xerox</t>
  </si>
  <si>
    <t>пач</t>
  </si>
  <si>
    <t>картридж</t>
  </si>
  <si>
    <t>тетради, ручки</t>
  </si>
  <si>
    <r>
      <rPr>
        <b/>
        <sz val="10"/>
        <color theme="1"/>
        <rFont val="Times New Roman"/>
        <family val="1"/>
        <charset val="204"/>
      </rPr>
      <t>гр. 2</t>
    </r>
    <r>
      <rPr>
        <sz val="10"/>
        <color theme="1"/>
        <rFont val="Times New Roman"/>
        <family val="1"/>
        <charset val="204"/>
      </rPr>
      <t xml:space="preserve"> = Ср. фонд оплаты труда в месяц за 2017 г., включая нач-ия на выплаты по оплате труда.</t>
    </r>
  </si>
  <si>
    <t>кол-во чвсов в нед</t>
  </si>
  <si>
    <t>кол-во групп</t>
  </si>
  <si>
    <t>кол-во человек в 1 гр.</t>
  </si>
  <si>
    <t>Фактические затраты на оплату труда АУП</t>
  </si>
  <si>
    <t>стр. 1 = данные за 2017 г. отчета ЗП-Образование</t>
  </si>
  <si>
    <t>стр. 2 = форма 0503721 за 2017 г. стр. 170 + стр. 250</t>
  </si>
  <si>
    <t>стр. 3 = форма 0503721 за 2017 г. стр. 261</t>
  </si>
  <si>
    <t>стр. 4 = данные за 2017 г. отчета ЗП-Образование</t>
  </si>
  <si>
    <t xml:space="preserve">стул ученический  </t>
  </si>
  <si>
    <t>Видеопроектор</t>
  </si>
  <si>
    <t xml:space="preserve"> "Расширяем границы познания по обществознанию"  </t>
  </si>
  <si>
    <r>
      <rPr>
        <b/>
        <sz val="10"/>
        <color theme="1"/>
        <rFont val="Times New Roman"/>
        <family val="1"/>
        <charset val="204"/>
      </rPr>
      <t>гр. 3</t>
    </r>
    <r>
      <rPr>
        <sz val="10"/>
        <color theme="1"/>
        <rFont val="Times New Roman"/>
        <family val="1"/>
        <charset val="204"/>
      </rPr>
      <t xml:space="preserve"> = нагрузка час х 4,33 нед</t>
    </r>
  </si>
  <si>
    <r>
      <rPr>
        <b/>
        <sz val="10"/>
        <color theme="1"/>
        <rFont val="Times New Roman"/>
        <family val="1"/>
        <charset val="204"/>
      </rPr>
      <t>гр. 4</t>
    </r>
    <r>
      <rPr>
        <sz val="10"/>
        <color theme="1"/>
        <rFont val="Times New Roman"/>
        <family val="1"/>
        <charset val="204"/>
      </rPr>
      <t xml:space="preserve"> = 1 час х 4,33 нед. = 4,33 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</si>
</sst>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/>
    <xf numFmtId="2" fontId="8" fillId="0" borderId="0" xfId="0" applyNumberFormat="1" applyFont="1"/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/>
    <xf numFmtId="0" fontId="8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12" fillId="0" borderId="1" xfId="0" applyFont="1" applyBorder="1"/>
    <xf numFmtId="2" fontId="12" fillId="0" borderId="1" xfId="0" applyNumberFormat="1" applyFont="1" applyBorder="1"/>
    <xf numFmtId="0" fontId="13" fillId="0" borderId="1" xfId="0" applyFont="1" applyBorder="1"/>
    <xf numFmtId="0" fontId="11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/>
    <xf numFmtId="2" fontId="2" fillId="0" borderId="1" xfId="0" applyNumberFormat="1" applyFont="1" applyBorder="1"/>
    <xf numFmtId="0" fontId="12" fillId="0" borderId="0" xfId="0" applyFont="1" applyBorder="1"/>
    <xf numFmtId="2" fontId="12" fillId="0" borderId="0" xfId="0" applyNumberFormat="1" applyFont="1" applyBorder="1"/>
    <xf numFmtId="0" fontId="8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5" fillId="0" borderId="0" xfId="0" applyFont="1"/>
    <xf numFmtId="0" fontId="8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2" fontId="12" fillId="0" borderId="2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2" fontId="13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19.42578125" customWidth="1"/>
    <col min="2" max="2" width="17" customWidth="1"/>
    <col min="3" max="3" width="13.140625" customWidth="1"/>
    <col min="4" max="4" width="15.85546875" customWidth="1"/>
    <col min="5" max="5" width="14" customWidth="1"/>
    <col min="6" max="6" width="9.42578125" bestFit="1" customWidth="1"/>
  </cols>
  <sheetData>
    <row r="1" spans="1:9" ht="15.75" x14ac:dyDescent="0.25">
      <c r="A1" s="54" t="s">
        <v>43</v>
      </c>
      <c r="B1" s="55"/>
      <c r="C1" s="55"/>
      <c r="D1" s="55"/>
      <c r="E1" s="55"/>
      <c r="F1" s="13"/>
      <c r="G1" s="13"/>
      <c r="H1" s="1"/>
      <c r="I1" s="1"/>
    </row>
    <row r="2" spans="1:9" ht="15.75" x14ac:dyDescent="0.25">
      <c r="A2" s="13"/>
      <c r="B2" s="13" t="s">
        <v>42</v>
      </c>
      <c r="C2" s="13"/>
      <c r="D2" s="13"/>
      <c r="E2" s="13"/>
      <c r="F2" s="13"/>
      <c r="G2" s="13"/>
      <c r="H2" s="1"/>
      <c r="I2" s="1"/>
    </row>
    <row r="3" spans="1:9" ht="15.75" x14ac:dyDescent="0.25">
      <c r="A3" s="13"/>
      <c r="B3" s="14" t="s">
        <v>66</v>
      </c>
      <c r="C3" s="13"/>
      <c r="D3" s="13"/>
      <c r="E3" s="13"/>
      <c r="F3" s="13"/>
      <c r="G3" s="13"/>
      <c r="H3" s="1"/>
      <c r="I3" s="1"/>
    </row>
    <row r="4" spans="1:9" ht="15.75" x14ac:dyDescent="0.25">
      <c r="A4" s="13"/>
      <c r="B4" s="13"/>
      <c r="C4" s="13"/>
      <c r="D4" s="13"/>
      <c r="E4" s="13"/>
      <c r="F4" s="13"/>
      <c r="G4" s="13"/>
      <c r="H4" s="1"/>
      <c r="I4" s="1"/>
    </row>
    <row r="5" spans="1:9" ht="15.75" x14ac:dyDescent="0.25">
      <c r="A5" s="7" t="s">
        <v>37</v>
      </c>
      <c r="B5" s="7"/>
      <c r="C5" s="13"/>
      <c r="D5" s="13"/>
      <c r="E5" s="13"/>
      <c r="F5" s="13"/>
      <c r="G5" s="13"/>
      <c r="H5" s="1"/>
      <c r="I5" s="1"/>
    </row>
    <row r="6" spans="1:9" ht="15.75" x14ac:dyDescent="0.25">
      <c r="A6" s="7" t="s">
        <v>56</v>
      </c>
      <c r="B6" s="38">
        <v>1</v>
      </c>
      <c r="C6" s="13"/>
      <c r="D6" s="13"/>
      <c r="E6" s="13"/>
      <c r="F6" s="13"/>
      <c r="G6" s="13"/>
      <c r="H6" s="1"/>
      <c r="I6" s="1"/>
    </row>
    <row r="7" spans="1:9" ht="15.75" x14ac:dyDescent="0.25">
      <c r="A7" s="7" t="s">
        <v>57</v>
      </c>
      <c r="B7" s="7">
        <v>1</v>
      </c>
      <c r="C7" s="13"/>
      <c r="D7" s="13"/>
      <c r="E7" s="13"/>
      <c r="F7" s="13"/>
      <c r="G7" s="13"/>
      <c r="H7" s="1"/>
      <c r="I7" s="1"/>
    </row>
    <row r="8" spans="1:9" ht="15.75" x14ac:dyDescent="0.25">
      <c r="A8" s="7" t="s">
        <v>58</v>
      </c>
      <c r="B8" s="25">
        <v>8</v>
      </c>
      <c r="C8" s="8"/>
      <c r="D8" s="13"/>
      <c r="E8" s="13"/>
      <c r="F8" s="13"/>
      <c r="G8" s="13"/>
      <c r="H8" s="1"/>
      <c r="I8" s="1"/>
    </row>
    <row r="9" spans="1:9" ht="77.25" x14ac:dyDescent="0.25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3"/>
      <c r="G9" s="13"/>
      <c r="H9" s="1"/>
      <c r="I9" s="1"/>
    </row>
    <row r="10" spans="1:9" ht="15.75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3"/>
      <c r="G10" s="13"/>
      <c r="H10" s="1"/>
      <c r="I10" s="1"/>
    </row>
    <row r="11" spans="1:9" ht="15.75" x14ac:dyDescent="0.25">
      <c r="A11" s="9" t="s">
        <v>46</v>
      </c>
      <c r="B11" s="18">
        <v>27006.67</v>
      </c>
      <c r="C11" s="9">
        <v>56.29</v>
      </c>
      <c r="D11" s="9">
        <f>B6*4.33</f>
        <v>4.33</v>
      </c>
      <c r="E11" s="18">
        <f>SUM(B11/C11*D11)</f>
        <v>2077.4361538461535</v>
      </c>
      <c r="F11" s="13"/>
      <c r="G11" s="13"/>
      <c r="H11" s="1"/>
      <c r="I11" s="1"/>
    </row>
    <row r="12" spans="1:9" ht="15.75" x14ac:dyDescent="0.25">
      <c r="A12" s="19" t="s">
        <v>5</v>
      </c>
      <c r="B12" s="19"/>
      <c r="C12" s="19"/>
      <c r="D12" s="19"/>
      <c r="E12" s="20">
        <f>SUM(E11:E11)</f>
        <v>2077.4361538461535</v>
      </c>
      <c r="F12" s="13"/>
      <c r="G12" s="13"/>
      <c r="H12" s="1"/>
      <c r="I12" s="1"/>
    </row>
    <row r="13" spans="1:9" ht="15.75" x14ac:dyDescent="0.25">
      <c r="A13" s="30"/>
      <c r="B13" s="30"/>
      <c r="C13" s="30"/>
      <c r="D13" s="30"/>
      <c r="E13" s="31"/>
      <c r="F13" s="13"/>
      <c r="G13" s="13"/>
      <c r="H13" s="1"/>
      <c r="I13" s="1"/>
    </row>
    <row r="14" spans="1:9" ht="15.75" x14ac:dyDescent="0.25">
      <c r="A14" s="32" t="s">
        <v>55</v>
      </c>
      <c r="B14" s="30"/>
      <c r="C14" s="30"/>
      <c r="D14" s="30"/>
      <c r="E14" s="31"/>
      <c r="F14" s="13"/>
      <c r="G14" s="13"/>
      <c r="H14" s="1"/>
      <c r="I14" s="1"/>
    </row>
    <row r="15" spans="1:9" ht="15.75" x14ac:dyDescent="0.25">
      <c r="A15" s="32" t="s">
        <v>67</v>
      </c>
      <c r="B15" s="32"/>
      <c r="C15" s="30"/>
      <c r="D15" s="30"/>
      <c r="E15" s="31"/>
      <c r="F15" s="13"/>
      <c r="G15" s="13"/>
      <c r="H15" s="1"/>
      <c r="I15" s="1"/>
    </row>
    <row r="16" spans="1:9" ht="15.75" x14ac:dyDescent="0.25">
      <c r="A16" s="32" t="s">
        <v>68</v>
      </c>
      <c r="B16" s="32"/>
      <c r="C16" s="30"/>
      <c r="D16" s="30"/>
      <c r="E16" s="31"/>
      <c r="F16" s="13"/>
      <c r="G16" s="13"/>
      <c r="H16" s="1"/>
      <c r="I16" s="1"/>
    </row>
    <row r="17" spans="1:9" ht="15.75" x14ac:dyDescent="0.25">
      <c r="A17" s="30"/>
      <c r="B17" s="30"/>
      <c r="C17" s="30"/>
      <c r="D17" s="30"/>
      <c r="E17" s="31"/>
      <c r="F17" s="13"/>
      <c r="G17" s="13"/>
      <c r="H17" s="1"/>
      <c r="I17" s="1"/>
    </row>
    <row r="18" spans="1:9" ht="15.75" x14ac:dyDescent="0.25">
      <c r="A18" s="13"/>
      <c r="B18" s="14" t="s">
        <v>44</v>
      </c>
      <c r="C18" s="13"/>
      <c r="D18" s="13"/>
      <c r="E18" s="13"/>
      <c r="F18" s="13"/>
      <c r="G18" s="13"/>
      <c r="H18" s="1"/>
      <c r="I18" s="1"/>
    </row>
    <row r="19" spans="1:9" ht="51" x14ac:dyDescent="0.25">
      <c r="A19" s="15" t="s">
        <v>6</v>
      </c>
      <c r="B19" s="15" t="s">
        <v>7</v>
      </c>
      <c r="C19" s="15" t="s">
        <v>8</v>
      </c>
      <c r="D19" s="15" t="s">
        <v>9</v>
      </c>
      <c r="E19" s="15" t="s">
        <v>10</v>
      </c>
      <c r="F19" s="13"/>
      <c r="G19" s="13"/>
      <c r="H19" s="1"/>
      <c r="I19" s="1"/>
    </row>
    <row r="20" spans="1:9" ht="15.75" x14ac:dyDescent="0.25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3"/>
      <c r="G20" s="13"/>
      <c r="H20" s="1"/>
      <c r="I20" s="1"/>
    </row>
    <row r="21" spans="1:9" ht="15.75" x14ac:dyDescent="0.25">
      <c r="A21" s="26" t="s">
        <v>51</v>
      </c>
      <c r="B21" s="27" t="s">
        <v>52</v>
      </c>
      <c r="C21" s="27">
        <v>0.5</v>
      </c>
      <c r="D21" s="27">
        <v>250</v>
      </c>
      <c r="E21" s="26">
        <f>SUM(C21*D21)</f>
        <v>125</v>
      </c>
      <c r="F21" s="1"/>
      <c r="G21" s="1"/>
      <c r="H21" s="1"/>
      <c r="I21" s="1"/>
    </row>
    <row r="22" spans="1:9" ht="15.75" x14ac:dyDescent="0.25">
      <c r="A22" s="26" t="s">
        <v>53</v>
      </c>
      <c r="B22" s="27" t="s">
        <v>38</v>
      </c>
      <c r="C22" s="27">
        <v>0.4</v>
      </c>
      <c r="D22" s="27">
        <v>500</v>
      </c>
      <c r="E22" s="26">
        <f>SUM(C22*D22)</f>
        <v>200</v>
      </c>
      <c r="F22" s="1"/>
      <c r="G22" s="1"/>
      <c r="H22" s="1"/>
      <c r="I22" s="1"/>
    </row>
    <row r="23" spans="1:9" ht="15.75" x14ac:dyDescent="0.25">
      <c r="A23" s="26" t="s">
        <v>54</v>
      </c>
      <c r="B23" s="27" t="s">
        <v>38</v>
      </c>
      <c r="C23" s="27">
        <v>1</v>
      </c>
      <c r="D23" s="27">
        <v>75</v>
      </c>
      <c r="E23" s="26">
        <f>SUM(C23*D23)</f>
        <v>75</v>
      </c>
      <c r="F23" s="1"/>
      <c r="G23" s="1"/>
      <c r="H23" s="1"/>
      <c r="I23" s="1"/>
    </row>
    <row r="24" spans="1:9" ht="15.75" x14ac:dyDescent="0.25">
      <c r="A24" s="19" t="s">
        <v>5</v>
      </c>
      <c r="B24" s="19"/>
      <c r="C24" s="19"/>
      <c r="D24" s="19"/>
      <c r="E24" s="19">
        <f>SUM(E21:E23)</f>
        <v>400</v>
      </c>
      <c r="F24" s="13"/>
      <c r="G24" s="13"/>
      <c r="H24" s="1"/>
      <c r="I24" s="1"/>
    </row>
    <row r="25" spans="1:9" ht="15.75" x14ac:dyDescent="0.25">
      <c r="A25" s="13"/>
      <c r="B25" s="13"/>
      <c r="C25" s="13"/>
      <c r="D25" s="13"/>
      <c r="E25" s="13"/>
      <c r="F25" s="13"/>
      <c r="G25" s="13"/>
      <c r="H25" s="1"/>
      <c r="I25" s="1"/>
    </row>
    <row r="26" spans="1:9" ht="15.75" x14ac:dyDescent="0.25">
      <c r="A26" s="54" t="s">
        <v>11</v>
      </c>
      <c r="B26" s="55"/>
      <c r="C26" s="55"/>
      <c r="D26" s="55"/>
      <c r="E26" s="55"/>
      <c r="F26" s="56"/>
      <c r="G26" s="13"/>
      <c r="H26" s="1"/>
      <c r="I26" s="1"/>
    </row>
    <row r="27" spans="1:9" ht="96.75" x14ac:dyDescent="0.25">
      <c r="A27" s="10" t="s">
        <v>12</v>
      </c>
      <c r="B27" s="10" t="s">
        <v>13</v>
      </c>
      <c r="C27" s="10" t="s">
        <v>14</v>
      </c>
      <c r="D27" s="10" t="s">
        <v>15</v>
      </c>
      <c r="E27" s="10" t="s">
        <v>16</v>
      </c>
      <c r="F27" s="11" t="s">
        <v>17</v>
      </c>
      <c r="G27" s="13"/>
      <c r="H27" s="1"/>
      <c r="I27" s="1"/>
    </row>
    <row r="28" spans="1:9" ht="15.75" x14ac:dyDescent="0.25">
      <c r="A28" s="17">
        <v>1</v>
      </c>
      <c r="B28" s="17">
        <v>2</v>
      </c>
      <c r="C28" s="17">
        <v>3</v>
      </c>
      <c r="D28" s="17">
        <v>4</v>
      </c>
      <c r="E28" s="17">
        <v>5</v>
      </c>
      <c r="F28" s="17">
        <v>6</v>
      </c>
      <c r="G28" s="13"/>
      <c r="H28" s="1"/>
      <c r="I28" s="1"/>
    </row>
    <row r="29" spans="1:9" ht="15.75" x14ac:dyDescent="0.25">
      <c r="A29" s="9" t="s">
        <v>40</v>
      </c>
      <c r="B29" s="26">
        <v>3414.8</v>
      </c>
      <c r="C29" s="28">
        <v>1</v>
      </c>
      <c r="D29" s="26">
        <v>1970</v>
      </c>
      <c r="E29" s="26">
        <f>D11</f>
        <v>4.33</v>
      </c>
      <c r="F29" s="29">
        <f t="shared" ref="F29:F34" si="0">SUM(B29*C29*E29/D29)</f>
        <v>7.5056263959390863</v>
      </c>
      <c r="G29" s="1"/>
      <c r="H29" s="1"/>
      <c r="I29" s="1"/>
    </row>
    <row r="30" spans="1:9" ht="15.75" x14ac:dyDescent="0.25">
      <c r="A30" s="9" t="s">
        <v>47</v>
      </c>
      <c r="B30" s="26">
        <v>2600</v>
      </c>
      <c r="C30" s="28">
        <v>1</v>
      </c>
      <c r="D30" s="26">
        <v>1970</v>
      </c>
      <c r="E30" s="26">
        <f>D11</f>
        <v>4.33</v>
      </c>
      <c r="F30" s="29">
        <f t="shared" si="0"/>
        <v>5.7147208121827413</v>
      </c>
      <c r="G30" s="1"/>
      <c r="H30" s="1"/>
      <c r="I30" s="1"/>
    </row>
    <row r="31" spans="1:9" ht="15.75" x14ac:dyDescent="0.25">
      <c r="A31" s="9" t="s">
        <v>65</v>
      </c>
      <c r="B31" s="26">
        <v>23790</v>
      </c>
      <c r="C31" s="28">
        <v>1</v>
      </c>
      <c r="D31" s="26">
        <v>1970</v>
      </c>
      <c r="E31" s="26">
        <f>D11</f>
        <v>4.33</v>
      </c>
      <c r="F31" s="29">
        <f t="shared" ref="F31" si="1">SUM(B31*C31*E31/D31)</f>
        <v>52.289695431472083</v>
      </c>
      <c r="G31" s="1"/>
      <c r="H31" s="1"/>
      <c r="I31" s="1"/>
    </row>
    <row r="32" spans="1:9" ht="15.75" x14ac:dyDescent="0.25">
      <c r="A32" s="9" t="s">
        <v>48</v>
      </c>
      <c r="B32" s="26">
        <v>22000</v>
      </c>
      <c r="C32" s="28">
        <v>1</v>
      </c>
      <c r="D32" s="26">
        <v>1970</v>
      </c>
      <c r="E32" s="26">
        <f>D11</f>
        <v>4.33</v>
      </c>
      <c r="F32" s="29">
        <f t="shared" si="0"/>
        <v>48.35532994923858</v>
      </c>
      <c r="G32" s="1"/>
      <c r="H32" s="1"/>
      <c r="I32" s="1"/>
    </row>
    <row r="33" spans="1:10" ht="15.75" x14ac:dyDescent="0.25">
      <c r="A33" s="9" t="s">
        <v>64</v>
      </c>
      <c r="B33" s="26">
        <v>14700</v>
      </c>
      <c r="C33" s="28">
        <v>1</v>
      </c>
      <c r="D33" s="26">
        <v>1970</v>
      </c>
      <c r="E33" s="26">
        <f>D11</f>
        <v>4.33</v>
      </c>
      <c r="F33" s="29">
        <f t="shared" si="0"/>
        <v>32.310152284263957</v>
      </c>
      <c r="G33" s="1"/>
      <c r="H33" s="1"/>
      <c r="I33" s="1"/>
    </row>
    <row r="34" spans="1:10" ht="15.75" x14ac:dyDescent="0.25">
      <c r="A34" s="9" t="s">
        <v>39</v>
      </c>
      <c r="B34" s="26">
        <v>11000</v>
      </c>
      <c r="C34" s="28">
        <v>1</v>
      </c>
      <c r="D34" s="26">
        <v>1970</v>
      </c>
      <c r="E34" s="26">
        <f>D11</f>
        <v>4.33</v>
      </c>
      <c r="F34" s="29">
        <f t="shared" si="0"/>
        <v>24.17766497461929</v>
      </c>
      <c r="G34" s="1"/>
      <c r="H34" s="1"/>
      <c r="I34" s="1"/>
    </row>
    <row r="35" spans="1:10" ht="15.75" x14ac:dyDescent="0.25">
      <c r="A35" s="19" t="s">
        <v>5</v>
      </c>
      <c r="B35" s="19"/>
      <c r="C35" s="19"/>
      <c r="D35" s="19"/>
      <c r="E35" s="19"/>
      <c r="F35" s="20">
        <f>SUM(F29:F34)</f>
        <v>170.35318984771573</v>
      </c>
      <c r="G35" s="13"/>
      <c r="H35" s="1"/>
      <c r="I35" s="1"/>
    </row>
    <row r="36" spans="1:10" ht="15.75" x14ac:dyDescent="0.25">
      <c r="A36" s="30"/>
      <c r="B36" s="30"/>
      <c r="C36" s="30"/>
      <c r="D36" s="30"/>
      <c r="E36" s="30"/>
      <c r="F36" s="31"/>
      <c r="G36" s="13"/>
      <c r="H36" s="1"/>
      <c r="I36" s="1"/>
    </row>
    <row r="37" spans="1:10" ht="15.75" x14ac:dyDescent="0.25">
      <c r="A37" s="30"/>
      <c r="B37" s="30"/>
      <c r="C37" s="30"/>
      <c r="D37" s="30"/>
      <c r="E37" s="30"/>
      <c r="F37" s="31"/>
      <c r="G37" s="13"/>
      <c r="H37" s="1"/>
      <c r="I37" s="1"/>
    </row>
    <row r="38" spans="1:10" ht="15.75" x14ac:dyDescent="0.25">
      <c r="A38" s="13"/>
      <c r="B38" s="13"/>
      <c r="C38" s="13"/>
      <c r="D38" s="13"/>
      <c r="E38" s="13"/>
      <c r="F38" s="13"/>
      <c r="G38" s="13"/>
      <c r="H38" s="1"/>
      <c r="I38" s="1"/>
    </row>
    <row r="39" spans="1:10" ht="15.75" x14ac:dyDescent="0.25">
      <c r="A39" s="12"/>
      <c r="B39" s="54" t="s">
        <v>18</v>
      </c>
      <c r="C39" s="55"/>
      <c r="D39" s="55"/>
      <c r="E39" s="55"/>
      <c r="F39" s="55"/>
      <c r="G39" s="56"/>
      <c r="H39" s="1"/>
      <c r="I39" s="1"/>
      <c r="J39" s="1"/>
    </row>
    <row r="40" spans="1:10" ht="15.75" x14ac:dyDescent="0.25">
      <c r="A40" s="21"/>
      <c r="B40" s="50" t="s">
        <v>19</v>
      </c>
      <c r="C40" s="51"/>
      <c r="D40" s="51"/>
      <c r="E40" s="52"/>
      <c r="F40" s="50" t="s">
        <v>20</v>
      </c>
      <c r="G40" s="53"/>
      <c r="H40" s="1"/>
      <c r="I40" s="1"/>
      <c r="J40" s="1"/>
    </row>
    <row r="41" spans="1:10" ht="15.75" x14ac:dyDescent="0.25">
      <c r="A41" s="22">
        <v>1</v>
      </c>
      <c r="B41" s="39" t="s">
        <v>59</v>
      </c>
      <c r="C41" s="40"/>
      <c r="D41" s="40"/>
      <c r="E41" s="41"/>
      <c r="F41" s="42">
        <v>1553155.8</v>
      </c>
      <c r="G41" s="43"/>
      <c r="H41" s="1"/>
      <c r="I41" s="1"/>
      <c r="J41" s="1"/>
    </row>
    <row r="42" spans="1:10" ht="25.5" customHeight="1" x14ac:dyDescent="0.25">
      <c r="A42" s="22">
        <v>2</v>
      </c>
      <c r="B42" s="39" t="s">
        <v>21</v>
      </c>
      <c r="C42" s="40"/>
      <c r="D42" s="40"/>
      <c r="E42" s="41"/>
      <c r="F42" s="42">
        <v>4708755.78</v>
      </c>
      <c r="G42" s="43"/>
      <c r="H42" s="1"/>
      <c r="I42" s="1"/>
      <c r="J42" s="1"/>
    </row>
    <row r="43" spans="1:10" ht="15.75" x14ac:dyDescent="0.25">
      <c r="A43" s="22">
        <v>3</v>
      </c>
      <c r="B43" s="39" t="s">
        <v>22</v>
      </c>
      <c r="C43" s="40"/>
      <c r="D43" s="40"/>
      <c r="E43" s="41"/>
      <c r="F43" s="48">
        <v>1614732.33</v>
      </c>
      <c r="G43" s="49"/>
      <c r="H43" s="1"/>
      <c r="I43" s="1"/>
      <c r="J43" s="1"/>
    </row>
    <row r="44" spans="1:10" ht="15.75" x14ac:dyDescent="0.25">
      <c r="A44" s="22">
        <v>4</v>
      </c>
      <c r="B44" s="39" t="s">
        <v>23</v>
      </c>
      <c r="C44" s="40"/>
      <c r="D44" s="40"/>
      <c r="E44" s="41"/>
      <c r="F44" s="42">
        <v>4565072</v>
      </c>
      <c r="G44" s="43"/>
      <c r="H44" s="1"/>
      <c r="I44" s="1"/>
      <c r="J44" s="1"/>
    </row>
    <row r="45" spans="1:10" ht="15.75" x14ac:dyDescent="0.25">
      <c r="A45" s="22">
        <v>5</v>
      </c>
      <c r="B45" s="39" t="s">
        <v>24</v>
      </c>
      <c r="C45" s="40"/>
      <c r="D45" s="40"/>
      <c r="E45" s="41"/>
      <c r="F45" s="42">
        <f>ROUND((F41+F42+F43)/F44,2)</f>
        <v>1.73</v>
      </c>
      <c r="G45" s="43"/>
      <c r="H45" s="1"/>
      <c r="I45" s="1"/>
      <c r="J45" s="1"/>
    </row>
    <row r="46" spans="1:10" ht="24" customHeight="1" x14ac:dyDescent="0.25">
      <c r="A46" s="22">
        <v>6</v>
      </c>
      <c r="B46" s="39" t="s">
        <v>25</v>
      </c>
      <c r="C46" s="40"/>
      <c r="D46" s="40"/>
      <c r="E46" s="41"/>
      <c r="F46" s="42">
        <f>E12</f>
        <v>2077.4361538461535</v>
      </c>
      <c r="G46" s="43"/>
      <c r="H46" s="1"/>
      <c r="I46" s="1"/>
      <c r="J46" s="1"/>
    </row>
    <row r="47" spans="1:10" ht="15.75" x14ac:dyDescent="0.25">
      <c r="A47" s="22">
        <v>7</v>
      </c>
      <c r="B47" s="44" t="s">
        <v>26</v>
      </c>
      <c r="C47" s="45"/>
      <c r="D47" s="45"/>
      <c r="E47" s="46"/>
      <c r="F47" s="42">
        <f>F45*F46</f>
        <v>3593.9645461538457</v>
      </c>
      <c r="G47" s="47"/>
      <c r="H47" s="1"/>
      <c r="I47" s="1"/>
      <c r="J47" s="1"/>
    </row>
    <row r="48" spans="1:10" ht="15.75" x14ac:dyDescent="0.25">
      <c r="A48" s="33"/>
      <c r="B48" s="34"/>
      <c r="C48" s="35"/>
      <c r="D48" s="35"/>
      <c r="E48" s="35"/>
      <c r="F48" s="36"/>
      <c r="G48" s="37"/>
      <c r="H48" s="1"/>
      <c r="I48" s="1"/>
      <c r="J48" s="1"/>
    </row>
    <row r="49" spans="1:10" ht="15.75" x14ac:dyDescent="0.25">
      <c r="A49" s="33" t="s">
        <v>60</v>
      </c>
      <c r="B49" s="34"/>
      <c r="C49" s="35"/>
      <c r="D49" s="35"/>
      <c r="E49" s="35"/>
      <c r="F49" s="36"/>
      <c r="G49" s="37"/>
      <c r="H49" s="1"/>
      <c r="I49" s="1"/>
      <c r="J49" s="1"/>
    </row>
    <row r="50" spans="1:10" ht="15.75" x14ac:dyDescent="0.25">
      <c r="A50" s="33" t="s">
        <v>61</v>
      </c>
      <c r="B50" s="34"/>
      <c r="C50" s="35"/>
      <c r="D50" s="35"/>
      <c r="E50" s="35"/>
      <c r="F50" s="36"/>
      <c r="G50" s="37"/>
      <c r="H50" s="1"/>
      <c r="I50" s="1"/>
      <c r="J50" s="1"/>
    </row>
    <row r="51" spans="1:10" ht="15.75" x14ac:dyDescent="0.25">
      <c r="A51" s="33" t="s">
        <v>62</v>
      </c>
      <c r="B51" s="34"/>
      <c r="C51" s="35"/>
      <c r="D51" s="35"/>
      <c r="E51" s="35"/>
      <c r="F51" s="36"/>
      <c r="G51" s="37"/>
      <c r="H51" s="1"/>
      <c r="I51" s="1"/>
      <c r="J51" s="1"/>
    </row>
    <row r="52" spans="1:10" ht="15.75" x14ac:dyDescent="0.25">
      <c r="A52" s="33" t="s">
        <v>63</v>
      </c>
      <c r="B52" s="34"/>
      <c r="C52" s="35"/>
      <c r="D52" s="35"/>
      <c r="E52" s="35"/>
      <c r="F52" s="36"/>
      <c r="G52" s="37"/>
      <c r="H52" s="1"/>
      <c r="I52" s="1"/>
      <c r="J52" s="1"/>
    </row>
    <row r="53" spans="1:10" ht="15.75" x14ac:dyDescent="0.25">
      <c r="A53" s="33"/>
      <c r="B53" s="34"/>
      <c r="C53" s="35"/>
      <c r="D53" s="35"/>
      <c r="E53" s="35"/>
      <c r="F53" s="36"/>
      <c r="G53" s="37"/>
      <c r="H53" s="1"/>
      <c r="I53" s="1"/>
      <c r="J53" s="1"/>
    </row>
    <row r="54" spans="1:10" ht="15.75" x14ac:dyDescent="0.25">
      <c r="A54" s="23" t="s">
        <v>45</v>
      </c>
      <c r="B54" s="13"/>
      <c r="C54" s="13"/>
      <c r="D54" s="13"/>
      <c r="E54" s="13"/>
      <c r="F54" s="13"/>
      <c r="G54" s="13"/>
      <c r="H54" s="1"/>
      <c r="I54" s="1"/>
    </row>
    <row r="55" spans="1:10" ht="15.75" x14ac:dyDescent="0.25">
      <c r="A55" s="24" t="s">
        <v>35</v>
      </c>
      <c r="B55" s="13" t="s">
        <v>49</v>
      </c>
      <c r="C55" s="13"/>
      <c r="D55" s="13" t="s">
        <v>50</v>
      </c>
      <c r="E55" s="13"/>
      <c r="F55" s="13"/>
      <c r="G55" s="13"/>
      <c r="H55" s="1"/>
      <c r="I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5.75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5.75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5.75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5.75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5.75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5.75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5.75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5.75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5.75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5.75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5.75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5.75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5.75" x14ac:dyDescent="0.25">
      <c r="A88" s="1"/>
      <c r="B88" s="1"/>
      <c r="C88" s="1"/>
      <c r="D88" s="1"/>
      <c r="E88" s="1"/>
      <c r="F88" s="1"/>
      <c r="G88" s="1"/>
      <c r="H88" s="1"/>
      <c r="I88" s="1"/>
    </row>
  </sheetData>
  <mergeCells count="19">
    <mergeCell ref="B40:E40"/>
    <mergeCell ref="F40:G40"/>
    <mergeCell ref="B41:E41"/>
    <mergeCell ref="F41:G41"/>
    <mergeCell ref="A1:E1"/>
    <mergeCell ref="A26:F26"/>
    <mergeCell ref="B39:G39"/>
    <mergeCell ref="B42:E42"/>
    <mergeCell ref="F42:G42"/>
    <mergeCell ref="B43:E43"/>
    <mergeCell ref="F43:G43"/>
    <mergeCell ref="B44:E44"/>
    <mergeCell ref="F44:G44"/>
    <mergeCell ref="B45:E45"/>
    <mergeCell ref="F45:G45"/>
    <mergeCell ref="B46:E46"/>
    <mergeCell ref="F46:G46"/>
    <mergeCell ref="B47:E47"/>
    <mergeCell ref="F47:G47"/>
  </mergeCells>
  <pageMargins left="0.9055118110236221" right="0.31496062992125984" top="0.35433070866141736" bottom="0.3543307086614173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workbookViewId="0">
      <selection activeCell="G16" sqref="G16:H16"/>
    </sheetView>
  </sheetViews>
  <sheetFormatPr defaultRowHeight="15" x14ac:dyDescent="0.25"/>
  <cols>
    <col min="2" max="2" width="2.7109375" bestFit="1" customWidth="1"/>
    <col min="3" max="3" width="19.42578125" customWidth="1"/>
    <col min="4" max="4" width="13" customWidth="1"/>
    <col min="5" max="5" width="8.5703125" customWidth="1"/>
    <col min="6" max="6" width="6.42578125" customWidth="1"/>
    <col min="7" max="7" width="14" customWidth="1"/>
    <col min="8" max="8" width="9.140625" customWidth="1"/>
  </cols>
  <sheetData>
    <row r="1" spans="2:11" ht="15.75" x14ac:dyDescent="0.25">
      <c r="F1" s="1" t="s">
        <v>27</v>
      </c>
      <c r="G1" s="1"/>
    </row>
    <row r="2" spans="2:11" ht="15.75" x14ac:dyDescent="0.25">
      <c r="F2" s="1"/>
      <c r="G2" s="1"/>
    </row>
    <row r="4" spans="2:11" ht="15.75" x14ac:dyDescent="0.25">
      <c r="C4" s="1"/>
      <c r="D4" s="1"/>
      <c r="E4" s="1"/>
      <c r="F4" s="1"/>
      <c r="G4" s="1"/>
      <c r="H4" s="1"/>
      <c r="I4" s="1"/>
      <c r="J4" s="1"/>
      <c r="K4" s="1"/>
    </row>
    <row r="5" spans="2:11" ht="35.25" customHeight="1" x14ac:dyDescent="0.3">
      <c r="C5" s="65" t="s">
        <v>41</v>
      </c>
      <c r="D5" s="66"/>
      <c r="E5" s="66"/>
      <c r="F5" s="66"/>
      <c r="G5" s="66"/>
      <c r="H5" s="67"/>
      <c r="I5" s="1"/>
      <c r="J5" s="1"/>
      <c r="K5" s="1"/>
    </row>
    <row r="6" spans="2:11" ht="15.75" x14ac:dyDescent="0.25">
      <c r="C6" s="62" t="str">
        <f>Зоп!B3</f>
        <v xml:space="preserve"> "Расширяем границы познания по обществознанию"  </v>
      </c>
      <c r="D6" s="63"/>
      <c r="E6" s="63"/>
      <c r="F6" s="63"/>
      <c r="G6" s="63"/>
      <c r="H6" s="64"/>
      <c r="I6" s="1"/>
      <c r="J6" s="1"/>
      <c r="K6" s="1"/>
    </row>
    <row r="7" spans="2:11" ht="15.75" x14ac:dyDescent="0.25">
      <c r="C7" s="1"/>
      <c r="D7" s="1"/>
      <c r="E7" s="1"/>
      <c r="F7" s="1"/>
      <c r="G7" s="1"/>
      <c r="H7" s="1"/>
      <c r="I7" s="1"/>
      <c r="J7" s="1"/>
      <c r="K7" s="1"/>
    </row>
    <row r="8" spans="2:11" ht="15.75" x14ac:dyDescent="0.25">
      <c r="C8" s="1"/>
      <c r="D8" s="1"/>
      <c r="E8" s="1"/>
      <c r="F8" s="1"/>
      <c r="G8" s="1"/>
      <c r="H8" s="1"/>
      <c r="I8" s="1"/>
      <c r="J8" s="1"/>
      <c r="K8" s="1"/>
    </row>
    <row r="9" spans="2:11" ht="15.75" x14ac:dyDescent="0.25">
      <c r="B9" s="3"/>
      <c r="C9" s="68" t="s">
        <v>19</v>
      </c>
      <c r="D9" s="69"/>
      <c r="E9" s="69"/>
      <c r="F9" s="70"/>
      <c r="G9" s="68" t="s">
        <v>20</v>
      </c>
      <c r="H9" s="71"/>
      <c r="I9" s="1"/>
      <c r="J9" s="1"/>
      <c r="K9" s="1"/>
    </row>
    <row r="10" spans="2:11" ht="36.75" customHeight="1" x14ac:dyDescent="0.25">
      <c r="B10" s="2">
        <v>1</v>
      </c>
      <c r="C10" s="57" t="s">
        <v>28</v>
      </c>
      <c r="D10" s="58"/>
      <c r="E10" s="58"/>
      <c r="F10" s="59"/>
      <c r="G10" s="72">
        <f>Зоп!E12</f>
        <v>2077.4361538461535</v>
      </c>
      <c r="H10" s="73"/>
      <c r="I10" s="1"/>
      <c r="J10" s="1"/>
      <c r="K10" s="1"/>
    </row>
    <row r="11" spans="2:11" ht="30.75" customHeight="1" x14ac:dyDescent="0.25">
      <c r="B11" s="2">
        <v>2</v>
      </c>
      <c r="C11" s="57" t="s">
        <v>29</v>
      </c>
      <c r="D11" s="58"/>
      <c r="E11" s="58"/>
      <c r="F11" s="59"/>
      <c r="G11" s="60">
        <f>Зоп!E24</f>
        <v>400</v>
      </c>
      <c r="H11" s="61"/>
      <c r="I11" s="1"/>
      <c r="J11" s="1"/>
      <c r="K11" s="1"/>
    </row>
    <row r="12" spans="2:11" ht="47.25" customHeight="1" x14ac:dyDescent="0.25">
      <c r="B12" s="2">
        <v>3</v>
      </c>
      <c r="C12" s="57" t="s">
        <v>30</v>
      </c>
      <c r="D12" s="58"/>
      <c r="E12" s="58"/>
      <c r="F12" s="59"/>
      <c r="G12" s="72">
        <f>Зоп!F35</f>
        <v>170.35318984771573</v>
      </c>
      <c r="H12" s="73"/>
      <c r="I12" s="1"/>
      <c r="J12" s="1"/>
      <c r="K12" s="1"/>
    </row>
    <row r="13" spans="2:11" ht="34.5" customHeight="1" x14ac:dyDescent="0.25">
      <c r="B13" s="2">
        <v>4</v>
      </c>
      <c r="C13" s="57" t="s">
        <v>31</v>
      </c>
      <c r="D13" s="58"/>
      <c r="E13" s="58"/>
      <c r="F13" s="59"/>
      <c r="G13" s="72">
        <f>Зоп!F47</f>
        <v>3593.9645461538457</v>
      </c>
      <c r="H13" s="73"/>
      <c r="I13" s="1"/>
      <c r="J13" s="1"/>
      <c r="K13" s="1"/>
    </row>
    <row r="14" spans="2:11" ht="15.75" x14ac:dyDescent="0.25">
      <c r="B14" s="2">
        <v>5</v>
      </c>
      <c r="C14" s="57" t="s">
        <v>32</v>
      </c>
      <c r="D14" s="58"/>
      <c r="E14" s="58"/>
      <c r="F14" s="59"/>
      <c r="G14" s="72">
        <f>SUM(G10+G11+G12+G13)</f>
        <v>6241.7538898477151</v>
      </c>
      <c r="H14" s="73"/>
      <c r="I14" s="1"/>
      <c r="J14" s="1"/>
      <c r="K14" s="1"/>
    </row>
    <row r="15" spans="2:11" ht="31.5" customHeight="1" x14ac:dyDescent="0.25">
      <c r="B15" s="2">
        <v>6</v>
      </c>
      <c r="C15" s="57" t="s">
        <v>33</v>
      </c>
      <c r="D15" s="58"/>
      <c r="E15" s="58"/>
      <c r="F15" s="59"/>
      <c r="G15" s="74">
        <v>6</v>
      </c>
      <c r="H15" s="75"/>
      <c r="I15" s="1"/>
      <c r="J15" s="1"/>
      <c r="K15" s="1"/>
    </row>
    <row r="16" spans="2:11" ht="18.75" x14ac:dyDescent="0.3">
      <c r="B16" s="4"/>
      <c r="C16" s="76" t="s">
        <v>34</v>
      </c>
      <c r="D16" s="77"/>
      <c r="E16" s="77"/>
      <c r="F16" s="78"/>
      <c r="G16" s="79">
        <f>SUM(G14/G15)</f>
        <v>1040.2923149746191</v>
      </c>
      <c r="H16" s="80"/>
      <c r="I16" s="1"/>
      <c r="J16" s="1"/>
      <c r="K16" s="1"/>
    </row>
    <row r="17" spans="2:11" ht="15.75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2:11" ht="15.75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2:11" ht="15.75" x14ac:dyDescent="0.25">
      <c r="C19" s="1"/>
      <c r="D19" s="1"/>
      <c r="E19" s="1"/>
      <c r="F19" s="1"/>
      <c r="G19" s="1"/>
      <c r="H19" s="1"/>
      <c r="I19" s="1"/>
      <c r="J19" s="1"/>
      <c r="K19" s="1"/>
    </row>
    <row r="20" spans="2:11" ht="15.75" x14ac:dyDescent="0.25">
      <c r="B20" s="6"/>
      <c r="C20" s="1" t="s">
        <v>36</v>
      </c>
      <c r="D20" s="1"/>
      <c r="E20" s="1"/>
      <c r="F20" s="1"/>
      <c r="G20" s="1"/>
      <c r="H20" s="1"/>
      <c r="I20" s="1"/>
      <c r="J20" s="1"/>
    </row>
    <row r="21" spans="2:11" ht="15.75" x14ac:dyDescent="0.25">
      <c r="B21" s="5"/>
      <c r="C21" s="5" t="s">
        <v>35</v>
      </c>
      <c r="D21" s="1" t="str">
        <f>Зоп!B55</f>
        <v>4"</v>
      </c>
      <c r="E21" s="1"/>
      <c r="F21" s="1"/>
      <c r="G21" s="1" t="str">
        <f>Зоп!D55</f>
        <v>А.В. Ушакова</v>
      </c>
      <c r="H21" s="1"/>
      <c r="I21" s="1"/>
      <c r="J21" s="1"/>
    </row>
    <row r="22" spans="2:11" ht="15.75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2:11" ht="15.7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2:11" ht="15.75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2:11" ht="15.75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2:11" ht="15.75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2:11" ht="15.75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2:11" ht="15.75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2:11" ht="15.75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2:11" ht="15.75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2:11" ht="15.75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2:11" ht="15.75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3:11" ht="15.75" x14ac:dyDescent="0.25">
      <c r="C33" s="1"/>
      <c r="D33" s="1"/>
      <c r="E33" s="1"/>
      <c r="F33" s="1"/>
      <c r="G33" s="1"/>
      <c r="H33" s="1"/>
      <c r="I33" s="1"/>
      <c r="J33" s="1"/>
      <c r="K33" s="1"/>
    </row>
    <row r="34" spans="3:11" ht="15.75" x14ac:dyDescent="0.25">
      <c r="C34" s="1"/>
      <c r="D34" s="1"/>
      <c r="E34" s="1"/>
      <c r="F34" s="1"/>
      <c r="G34" s="1"/>
      <c r="H34" s="1"/>
      <c r="I34" s="1"/>
      <c r="J34" s="1"/>
      <c r="K34" s="1"/>
    </row>
    <row r="35" spans="3:11" ht="15.75" x14ac:dyDescent="0.25">
      <c r="C35" s="1"/>
      <c r="D35" s="1"/>
      <c r="E35" s="1"/>
      <c r="F35" s="1"/>
      <c r="G35" s="1"/>
      <c r="H35" s="1"/>
      <c r="I35" s="1"/>
      <c r="J35" s="1"/>
      <c r="K35" s="1"/>
    </row>
    <row r="36" spans="3:11" ht="15.75" x14ac:dyDescent="0.25">
      <c r="C36" s="1"/>
      <c r="D36" s="1"/>
      <c r="E36" s="1"/>
      <c r="F36" s="1"/>
      <c r="G36" s="1"/>
      <c r="H36" s="1"/>
      <c r="I36" s="1"/>
      <c r="J36" s="1"/>
      <c r="K36" s="1"/>
    </row>
    <row r="37" spans="3:11" ht="15.75" x14ac:dyDescent="0.25">
      <c r="C37" s="1"/>
      <c r="D37" s="1"/>
      <c r="E37" s="1"/>
      <c r="F37" s="1"/>
      <c r="G37" s="1"/>
      <c r="H37" s="1"/>
      <c r="I37" s="1"/>
      <c r="J37" s="1"/>
      <c r="K37" s="1"/>
    </row>
    <row r="38" spans="3:11" ht="15.75" x14ac:dyDescent="0.25">
      <c r="C38" s="1"/>
      <c r="D38" s="1"/>
      <c r="E38" s="1"/>
      <c r="F38" s="1"/>
      <c r="G38" s="1"/>
      <c r="H38" s="1"/>
      <c r="I38" s="1"/>
      <c r="J38" s="1"/>
      <c r="K38" s="1"/>
    </row>
    <row r="39" spans="3:11" ht="15.75" x14ac:dyDescent="0.25">
      <c r="C39" s="1"/>
      <c r="D39" s="1"/>
      <c r="E39" s="1"/>
      <c r="F39" s="1"/>
      <c r="G39" s="1"/>
      <c r="H39" s="1"/>
      <c r="I39" s="1"/>
      <c r="J39" s="1"/>
      <c r="K39" s="1"/>
    </row>
    <row r="40" spans="3:11" ht="15.75" x14ac:dyDescent="0.25">
      <c r="C40" s="1"/>
      <c r="D40" s="1"/>
      <c r="E40" s="1"/>
      <c r="F40" s="1"/>
      <c r="G40" s="1"/>
      <c r="H40" s="1"/>
      <c r="I40" s="1"/>
      <c r="J40" s="1"/>
      <c r="K40" s="1"/>
    </row>
    <row r="41" spans="3:11" ht="15.75" x14ac:dyDescent="0.25">
      <c r="C41" s="1"/>
      <c r="D41" s="1"/>
      <c r="E41" s="1"/>
      <c r="F41" s="1"/>
      <c r="G41" s="1"/>
      <c r="H41" s="1"/>
      <c r="I41" s="1"/>
      <c r="J41" s="1"/>
      <c r="K41" s="1"/>
    </row>
    <row r="42" spans="3:11" ht="15.75" x14ac:dyDescent="0.25">
      <c r="C42" s="1"/>
      <c r="D42" s="1"/>
      <c r="E42" s="1"/>
      <c r="F42" s="1"/>
      <c r="G42" s="1"/>
      <c r="H42" s="1"/>
      <c r="I42" s="1"/>
      <c r="J42" s="1"/>
      <c r="K42" s="1"/>
    </row>
    <row r="43" spans="3:11" ht="15.75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3:11" ht="15.75" x14ac:dyDescent="0.25">
      <c r="C44" s="1"/>
      <c r="D44" s="1"/>
      <c r="E44" s="1"/>
      <c r="F44" s="1"/>
      <c r="G44" s="1"/>
      <c r="H44" s="1"/>
      <c r="I44" s="1"/>
      <c r="J44" s="1"/>
      <c r="K44" s="1"/>
    </row>
    <row r="45" spans="3:11" ht="15.75" x14ac:dyDescent="0.25">
      <c r="C45" s="1"/>
      <c r="D45" s="1"/>
      <c r="E45" s="1"/>
      <c r="F45" s="1"/>
      <c r="G45" s="1"/>
      <c r="H45" s="1"/>
      <c r="I45" s="1"/>
      <c r="J45" s="1"/>
      <c r="K45" s="1"/>
    </row>
    <row r="46" spans="3:11" ht="15.75" x14ac:dyDescent="0.25">
      <c r="C46" s="1"/>
      <c r="D46" s="1"/>
      <c r="E46" s="1"/>
      <c r="F46" s="1"/>
      <c r="G46" s="1"/>
      <c r="H46" s="1"/>
      <c r="I46" s="1"/>
      <c r="J46" s="1"/>
      <c r="K46" s="1"/>
    </row>
    <row r="47" spans="3:11" ht="15.75" x14ac:dyDescent="0.25">
      <c r="C47" s="1"/>
      <c r="D47" s="1"/>
      <c r="E47" s="1"/>
      <c r="F47" s="1"/>
      <c r="G47" s="1"/>
      <c r="H47" s="1"/>
      <c r="I47" s="1"/>
      <c r="J47" s="1"/>
      <c r="K47" s="1"/>
    </row>
    <row r="48" spans="3:11" ht="15.75" x14ac:dyDescent="0.25">
      <c r="C48" s="1"/>
      <c r="D48" s="1"/>
      <c r="E48" s="1"/>
      <c r="F48" s="1"/>
      <c r="G48" s="1"/>
      <c r="H48" s="1"/>
      <c r="I48" s="1"/>
      <c r="J48" s="1"/>
      <c r="K48" s="1"/>
    </row>
    <row r="49" spans="3:11" ht="15.75" x14ac:dyDescent="0.25">
      <c r="C49" s="1"/>
      <c r="D49" s="1"/>
      <c r="E49" s="1"/>
      <c r="F49" s="1"/>
      <c r="G49" s="1"/>
      <c r="H49" s="1"/>
      <c r="I49" s="1"/>
      <c r="J49" s="1"/>
      <c r="K49" s="1"/>
    </row>
    <row r="50" spans="3:11" ht="15.75" x14ac:dyDescent="0.25">
      <c r="C50" s="1"/>
      <c r="D50" s="1"/>
      <c r="E50" s="1"/>
      <c r="F50" s="1"/>
      <c r="G50" s="1"/>
      <c r="H50" s="1"/>
      <c r="I50" s="1"/>
      <c r="J50" s="1"/>
      <c r="K50" s="1"/>
    </row>
    <row r="51" spans="3:11" ht="15.75" x14ac:dyDescent="0.25">
      <c r="C51" s="1"/>
      <c r="D51" s="1"/>
      <c r="E51" s="1"/>
      <c r="F51" s="1"/>
      <c r="G51" s="1"/>
      <c r="H51" s="1"/>
      <c r="I51" s="1"/>
      <c r="J51" s="1"/>
      <c r="K51" s="1"/>
    </row>
    <row r="52" spans="3:11" ht="15.75" x14ac:dyDescent="0.25">
      <c r="C52" s="1"/>
      <c r="D52" s="1"/>
      <c r="E52" s="1"/>
      <c r="F52" s="1"/>
      <c r="G52" s="1"/>
      <c r="H52" s="1"/>
      <c r="I52" s="1"/>
      <c r="J52" s="1"/>
      <c r="K52" s="1"/>
    </row>
    <row r="53" spans="3:11" ht="15.75" x14ac:dyDescent="0.25">
      <c r="C53" s="1"/>
      <c r="D53" s="1"/>
      <c r="E53" s="1"/>
      <c r="F53" s="1"/>
      <c r="G53" s="1"/>
      <c r="H53" s="1"/>
      <c r="I53" s="1"/>
      <c r="J53" s="1"/>
      <c r="K53" s="1"/>
    </row>
    <row r="54" spans="3:11" ht="15.75" x14ac:dyDescent="0.25">
      <c r="C54" s="1"/>
      <c r="D54" s="1"/>
      <c r="E54" s="1"/>
      <c r="F54" s="1"/>
      <c r="G54" s="1"/>
      <c r="H54" s="1"/>
      <c r="I54" s="1"/>
      <c r="J54" s="1"/>
      <c r="K54" s="1"/>
    </row>
    <row r="55" spans="3:11" ht="15.75" x14ac:dyDescent="0.25">
      <c r="C55" s="1"/>
      <c r="D55" s="1"/>
      <c r="E55" s="1"/>
      <c r="F55" s="1"/>
      <c r="G55" s="1"/>
      <c r="H55" s="1"/>
      <c r="I55" s="1"/>
      <c r="J55" s="1"/>
      <c r="K55" s="1"/>
    </row>
    <row r="56" spans="3:11" ht="15.75" x14ac:dyDescent="0.25">
      <c r="C56" s="1"/>
      <c r="D56" s="1"/>
      <c r="E56" s="1"/>
      <c r="F56" s="1"/>
      <c r="G56" s="1"/>
      <c r="H56" s="1"/>
      <c r="I56" s="1"/>
      <c r="J56" s="1"/>
      <c r="K56" s="1"/>
    </row>
    <row r="57" spans="3:11" ht="15.75" x14ac:dyDescent="0.25">
      <c r="C57" s="1"/>
      <c r="D57" s="1"/>
      <c r="E57" s="1"/>
      <c r="F57" s="1"/>
      <c r="G57" s="1"/>
      <c r="H57" s="1"/>
      <c r="I57" s="1"/>
      <c r="J57" s="1"/>
      <c r="K57" s="1"/>
    </row>
  </sheetData>
  <mergeCells count="18">
    <mergeCell ref="C15:F15"/>
    <mergeCell ref="G15:H15"/>
    <mergeCell ref="C16:F16"/>
    <mergeCell ref="G16:H16"/>
    <mergeCell ref="C12:F12"/>
    <mergeCell ref="G12:H12"/>
    <mergeCell ref="C13:F13"/>
    <mergeCell ref="G13:H13"/>
    <mergeCell ref="C14:F14"/>
    <mergeCell ref="G14:H14"/>
    <mergeCell ref="C11:F11"/>
    <mergeCell ref="G11:H11"/>
    <mergeCell ref="C6:H6"/>
    <mergeCell ref="C5:H5"/>
    <mergeCell ref="C9:F9"/>
    <mergeCell ref="G9:H9"/>
    <mergeCell ref="C10:F10"/>
    <mergeCell ref="G10:H10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Зоп</vt:lpstr>
      <vt:lpstr>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Шек</dc:creator>
  <cp:lastModifiedBy>Пользователь Windows</cp:lastModifiedBy>
  <cp:lastPrinted>2018-10-02T04:27:07Z</cp:lastPrinted>
  <dcterms:created xsi:type="dcterms:W3CDTF">2017-10-09T18:07:56Z</dcterms:created>
  <dcterms:modified xsi:type="dcterms:W3CDTF">2018-10-11T00:08:59Z</dcterms:modified>
</cp:coreProperties>
</file>